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charlesandersen\Documents\Job Search\Entrepreneurial Ideas\Augean Robotics\Customers\California Table Grape Commission\"/>
    </mc:Choice>
  </mc:AlternateContent>
  <xr:revisionPtr revIDLastSave="0" documentId="13_ncr:1_{C8A72421-FE8B-49ED-AF27-C0F7227915D4}" xr6:coauthVersionLast="45" xr6:coauthVersionMax="45" xr10:uidLastSave="{00000000-0000-0000-0000-000000000000}"/>
  <bookViews>
    <workbookView xWindow="-120" yWindow="-120" windowWidth="38640" windowHeight="21240" xr2:uid="{E7D224E5-9673-43B9-A3EF-9A38DD2C7DE0}"/>
  </bookViews>
  <sheets>
    <sheet name="Burro - Table Grape Op Model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16" i="2"/>
  <c r="C25" i="2" l="1"/>
  <c r="D44" i="2"/>
  <c r="C28" i="2"/>
  <c r="C29" i="2"/>
  <c r="D47" i="2" l="1"/>
  <c r="D43" i="2"/>
  <c r="D41" i="2"/>
  <c r="C19" i="2"/>
  <c r="D42" i="2"/>
  <c r="D48" i="2"/>
  <c r="D46" i="2"/>
  <c r="D45" i="2"/>
  <c r="C31" i="2" l="1"/>
  <c r="C46" i="2" s="1"/>
  <c r="C20" i="2" l="1"/>
  <c r="C21" i="2" s="1"/>
  <c r="C41" i="2"/>
  <c r="C43" i="2"/>
  <c r="C44" i="2"/>
  <c r="C47" i="2"/>
  <c r="C48" i="2"/>
  <c r="C45" i="2"/>
  <c r="C42" i="2"/>
  <c r="C34" i="2"/>
  <c r="C35" i="2" s="1"/>
  <c r="E41" i="2" l="1"/>
</calcChain>
</file>

<file path=xl/sharedStrings.xml><?xml version="1.0" encoding="utf-8"?>
<sst xmlns="http://schemas.openxmlformats.org/spreadsheetml/2006/main" count="56" uniqueCount="52">
  <si>
    <t>Average</t>
  </si>
  <si>
    <t>Weight</t>
  </si>
  <si>
    <t>Burro</t>
  </si>
  <si>
    <t>Burro Metrics</t>
  </si>
  <si>
    <t>Distance/day @ Average</t>
  </si>
  <si>
    <t>Runs/day</t>
  </si>
  <si>
    <t>Hours/day</t>
  </si>
  <si>
    <t>Time Burro passes between pickers</t>
  </si>
  <si>
    <t>M/S</t>
  </si>
  <si>
    <t>Ft/S</t>
  </si>
  <si>
    <t>Time/stop (mins)</t>
  </si>
  <si>
    <t>Pickers/row</t>
  </si>
  <si>
    <t>Stop delays (load/unload):</t>
  </si>
  <si>
    <t>Distance/run</t>
  </si>
  <si>
    <t># of rows covered</t>
  </si>
  <si>
    <t>Distance / Row Trip (to pack station)</t>
  </si>
  <si>
    <t>Crew Size</t>
  </si>
  <si>
    <t>Pickers</t>
  </si>
  <si>
    <t>Packers</t>
  </si>
  <si>
    <t>Row Length (Average run/row)</t>
  </si>
  <si>
    <t>People per Burro</t>
  </si>
  <si>
    <t>Average (minutes)</t>
  </si>
  <si>
    <t>Idle Time / Run</t>
  </si>
  <si>
    <t>Time in Motion / Run</t>
  </si>
  <si>
    <t>Weight per Field Tote Bin (lbs.)</t>
  </si>
  <si>
    <t>Average distance from row end to pack station</t>
  </si>
  <si>
    <t>Burro Run Speed</t>
  </si>
  <si>
    <t>Robot Average Totes/Run</t>
  </si>
  <si>
    <t>Minutes Stopped / run</t>
  </si>
  <si>
    <t>Average MPH</t>
  </si>
  <si>
    <t>Packer stops per run</t>
  </si>
  <si>
    <t>Burro Distance</t>
  </si>
  <si>
    <t>Per Day</t>
  </si>
  <si>
    <t>Picker productivity
(field totes/hour)</t>
  </si>
  <si>
    <t>Notes</t>
  </si>
  <si>
    <t>&lt;- 30lb. is typical</t>
  </si>
  <si>
    <t>&lt;- assume full rows picked out (no more dividing in two)</t>
  </si>
  <si>
    <t>&lt;-Number of rows being covered by Burro</t>
  </si>
  <si>
    <t>&lt;- average distance from pack tables to row ends</t>
  </si>
  <si>
    <t>&lt;- number of pickers placed in each row</t>
  </si>
  <si>
    <t>&lt;- time for each stop</t>
  </si>
  <si>
    <t>&lt;- number of times packers stop robot each run</t>
  </si>
  <si>
    <t>&lt;- robot time utilization (time in motion).  25% of 45% typical through testing with California Table Grape Commission.</t>
  </si>
  <si>
    <t>&lt;- number of packers supported by each robot</t>
  </si>
  <si>
    <t>&lt;- number of pickers supported by each robot</t>
  </si>
  <si>
    <t>&lt;- average MPH the robot runs; 1.8 has been typical speed in crop</t>
  </si>
  <si>
    <t>&lt;- time the robot will take between each pass by a picker / packer on the route</t>
  </si>
  <si>
    <t>&lt;- run time per day</t>
  </si>
  <si>
    <t>&lt;- battery range is 6.5 for base battery, and 8 for upgraded battery.</t>
  </si>
  <si>
    <t>Fill in yellow cells</t>
  </si>
  <si>
    <t>Key</t>
  </si>
  <si>
    <t>Other cells are calculated by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</si>
</sst>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\ &quot;ft.&quot;"/>
    <numFmt numFmtId="168" formatCode="0.00\ &quot;miles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8"/>
      <color theme="5"/>
      <name val="Arial Narrow"/>
      <family val="2"/>
    </font>
    <font>
      <b/>
      <sz val="10"/>
      <color theme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 indent="1"/>
    </xf>
    <xf numFmtId="3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3" fontId="2" fillId="0" borderId="2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Continuous"/>
    </xf>
    <xf numFmtId="168" fontId="3" fillId="0" borderId="5" xfId="0" applyNumberFormat="1" applyFont="1" applyBorder="1" applyAlignment="1" applyProtection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2" fillId="0" borderId="2" xfId="0" applyFont="1" applyBorder="1" applyProtection="1"/>
    <xf numFmtId="0" fontId="3" fillId="0" borderId="2" xfId="0" applyFont="1" applyBorder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G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E1D"/>
      </a:accent1>
      <a:accent2>
        <a:srgbClr val="457A1C"/>
      </a:accent2>
      <a:accent3>
        <a:srgbClr val="C1002A"/>
      </a:accent3>
      <a:accent4>
        <a:srgbClr val="9E0500"/>
      </a:accent4>
      <a:accent5>
        <a:srgbClr val="2B2D32"/>
      </a:accent5>
      <a:accent6>
        <a:srgbClr val="2F65AA"/>
      </a:accent6>
      <a:hlink>
        <a:srgbClr val="2B2D32"/>
      </a:hlink>
      <a:folHlink>
        <a:srgbClr val="9292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C302-61B4-4329-8145-88A6303338D6}">
  <dimension ref="B1:F48"/>
  <sheetViews>
    <sheetView showGridLines="0" tabSelected="1" zoomScale="115" zoomScaleNormal="115" workbookViewId="0">
      <selection activeCell="C10" sqref="C10"/>
    </sheetView>
  </sheetViews>
  <sheetFormatPr defaultColWidth="9" defaultRowHeight="12.75" outlineLevelRow="1" x14ac:dyDescent="0.2"/>
  <cols>
    <col min="1" max="1" width="1.7109375" style="3" customWidth="1"/>
    <col min="2" max="2" width="34" style="3" bestFit="1" customWidth="1"/>
    <col min="3" max="3" width="10.140625" style="3" customWidth="1"/>
    <col min="4" max="4" width="6.7109375" style="3" bestFit="1" customWidth="1"/>
    <col min="5" max="5" width="14.42578125" style="3" bestFit="1" customWidth="1"/>
    <col min="6" max="16384" width="9" style="3"/>
  </cols>
  <sheetData>
    <row r="1" spans="2:6" x14ac:dyDescent="0.2">
      <c r="B1" s="39" t="s">
        <v>50</v>
      </c>
    </row>
    <row r="2" spans="2:6" x14ac:dyDescent="0.2">
      <c r="B2" s="25" t="s">
        <v>49</v>
      </c>
    </row>
    <row r="3" spans="2:6" x14ac:dyDescent="0.2">
      <c r="B3" s="38" t="s">
        <v>51</v>
      </c>
    </row>
    <row r="5" spans="2:6" ht="23.25" x14ac:dyDescent="0.35">
      <c r="B5" s="1" t="s">
        <v>3</v>
      </c>
      <c r="C5" s="1"/>
      <c r="D5" s="2"/>
      <c r="E5" s="2"/>
    </row>
    <row r="6" spans="2:6" x14ac:dyDescent="0.2">
      <c r="F6" s="4" t="s">
        <v>34</v>
      </c>
    </row>
    <row r="7" spans="2:6" s="4" customFormat="1" x14ac:dyDescent="0.2">
      <c r="B7" s="4" t="s">
        <v>24</v>
      </c>
      <c r="C7" s="25">
        <v>30</v>
      </c>
      <c r="F7" s="4" t="s">
        <v>35</v>
      </c>
    </row>
    <row r="8" spans="2:6" x14ac:dyDescent="0.2">
      <c r="C8" s="5"/>
    </row>
    <row r="9" spans="2:6" x14ac:dyDescent="0.2">
      <c r="B9" s="6" t="s">
        <v>15</v>
      </c>
      <c r="C9" s="7"/>
    </row>
    <row r="10" spans="2:6" x14ac:dyDescent="0.2">
      <c r="B10" s="8" t="s">
        <v>19</v>
      </c>
      <c r="C10" s="26">
        <v>600</v>
      </c>
      <c r="F10" s="3" t="s">
        <v>36</v>
      </c>
    </row>
    <row r="11" spans="2:6" x14ac:dyDescent="0.2">
      <c r="B11" s="8" t="s">
        <v>14</v>
      </c>
      <c r="C11" s="25">
        <v>1</v>
      </c>
      <c r="F11" s="3" t="s">
        <v>37</v>
      </c>
    </row>
    <row r="12" spans="2:6" x14ac:dyDescent="0.2">
      <c r="B12" s="8" t="s">
        <v>25</v>
      </c>
      <c r="C12" s="25">
        <v>25</v>
      </c>
      <c r="F12" s="3" t="s">
        <v>38</v>
      </c>
    </row>
    <row r="13" spans="2:6" hidden="1" outlineLevel="1" x14ac:dyDescent="0.2">
      <c r="B13" s="6" t="s">
        <v>13</v>
      </c>
      <c r="C13" s="7"/>
    </row>
    <row r="14" spans="2:6" hidden="1" outlineLevel="1" x14ac:dyDescent="0.2">
      <c r="B14" s="8" t="s">
        <v>0</v>
      </c>
      <c r="C14" s="9">
        <f>$C$11*C10+C11*C12</f>
        <v>625</v>
      </c>
    </row>
    <row r="15" spans="2:6" collapsed="1" x14ac:dyDescent="0.2">
      <c r="B15" s="6" t="s">
        <v>12</v>
      </c>
      <c r="C15" s="7"/>
    </row>
    <row r="16" spans="2:6" x14ac:dyDescent="0.2">
      <c r="B16" s="8" t="s">
        <v>11</v>
      </c>
      <c r="C16" s="10">
        <f>C23/C11</f>
        <v>6</v>
      </c>
      <c r="F16" s="3" t="s">
        <v>39</v>
      </c>
    </row>
    <row r="17" spans="2:6" x14ac:dyDescent="0.2">
      <c r="B17" s="8" t="s">
        <v>10</v>
      </c>
      <c r="C17" s="25">
        <v>1</v>
      </c>
      <c r="F17" s="3" t="s">
        <v>40</v>
      </c>
    </row>
    <row r="18" spans="2:6" x14ac:dyDescent="0.2">
      <c r="B18" s="8" t="s">
        <v>30</v>
      </c>
      <c r="C18" s="25">
        <v>1</v>
      </c>
      <c r="F18" s="3" t="s">
        <v>41</v>
      </c>
    </row>
    <row r="19" spans="2:6" x14ac:dyDescent="0.2">
      <c r="B19" s="8" t="s">
        <v>28</v>
      </c>
      <c r="C19" s="10">
        <f>C16*C11*C17+C18*C17</f>
        <v>7</v>
      </c>
    </row>
    <row r="20" spans="2:6" x14ac:dyDescent="0.2">
      <c r="B20" s="8" t="s">
        <v>22</v>
      </c>
      <c r="C20" s="11">
        <f>C19/C31</f>
        <v>0.6395206531364368</v>
      </c>
    </row>
    <row r="21" spans="2:6" x14ac:dyDescent="0.2">
      <c r="B21" s="8" t="s">
        <v>23</v>
      </c>
      <c r="C21" s="11">
        <f>1-C20</f>
        <v>0.3604793468635632</v>
      </c>
      <c r="F21" s="3" t="s">
        <v>42</v>
      </c>
    </row>
    <row r="22" spans="2:6" x14ac:dyDescent="0.2">
      <c r="B22" s="6" t="s">
        <v>16</v>
      </c>
      <c r="C22" s="7"/>
    </row>
    <row r="23" spans="2:6" x14ac:dyDescent="0.2">
      <c r="B23" s="8" t="s">
        <v>17</v>
      </c>
      <c r="C23" s="25">
        <v>6</v>
      </c>
      <c r="F23" s="3" t="s">
        <v>44</v>
      </c>
    </row>
    <row r="24" spans="2:6" x14ac:dyDescent="0.2">
      <c r="B24" s="8" t="s">
        <v>18</v>
      </c>
      <c r="C24" s="25">
        <v>2</v>
      </c>
      <c r="F24" s="3" t="s">
        <v>43</v>
      </c>
    </row>
    <row r="25" spans="2:6" x14ac:dyDescent="0.2">
      <c r="B25" s="8" t="s">
        <v>20</v>
      </c>
      <c r="C25" s="12">
        <f>SUM(C23:C24)</f>
        <v>8</v>
      </c>
    </row>
    <row r="26" spans="2:6" x14ac:dyDescent="0.2">
      <c r="B26" s="6" t="s">
        <v>26</v>
      </c>
      <c r="C26" s="7"/>
    </row>
    <row r="27" spans="2:6" x14ac:dyDescent="0.2">
      <c r="B27" s="8" t="s">
        <v>29</v>
      </c>
      <c r="C27" s="25">
        <v>1.8</v>
      </c>
      <c r="F27" s="3" t="s">
        <v>45</v>
      </c>
    </row>
    <row r="28" spans="2:6" hidden="1" outlineLevel="1" x14ac:dyDescent="0.2">
      <c r="B28" s="8" t="s">
        <v>9</v>
      </c>
      <c r="C28" s="13">
        <f>C27*1.46667</f>
        <v>2.6400060000000001</v>
      </c>
    </row>
    <row r="29" spans="2:6" hidden="1" outlineLevel="1" x14ac:dyDescent="0.2">
      <c r="B29" s="8" t="s">
        <v>8</v>
      </c>
      <c r="C29" s="13">
        <f>C27*0.44704</f>
        <v>0.80467200000000005</v>
      </c>
    </row>
    <row r="30" spans="2:6" collapsed="1" x14ac:dyDescent="0.2">
      <c r="B30" s="6" t="s">
        <v>7</v>
      </c>
      <c r="C30" s="7"/>
    </row>
    <row r="31" spans="2:6" x14ac:dyDescent="0.2">
      <c r="B31" s="8" t="s">
        <v>21</v>
      </c>
      <c r="C31" s="13">
        <f>C14/$C$28/60+$C$19</f>
        <v>10.945698103211381</v>
      </c>
      <c r="F31" s="3" t="s">
        <v>46</v>
      </c>
    </row>
    <row r="32" spans="2:6" x14ac:dyDescent="0.2">
      <c r="B32" s="6" t="s">
        <v>5</v>
      </c>
      <c r="C32" s="7"/>
    </row>
    <row r="33" spans="2:6" x14ac:dyDescent="0.2">
      <c r="B33" s="8" t="s">
        <v>6</v>
      </c>
      <c r="C33" s="25">
        <v>8</v>
      </c>
      <c r="F33" s="3" t="s">
        <v>47</v>
      </c>
    </row>
    <row r="34" spans="2:6" x14ac:dyDescent="0.2">
      <c r="B34" s="8" t="s">
        <v>5</v>
      </c>
      <c r="C34" s="13">
        <f>C33/(C31/60)</f>
        <v>43.85284478649853</v>
      </c>
    </row>
    <row r="35" spans="2:6" x14ac:dyDescent="0.2">
      <c r="B35" s="8" t="s">
        <v>4</v>
      </c>
      <c r="C35" s="13">
        <f>(C34*C14)/5280</f>
        <v>5.1909143923412078</v>
      </c>
      <c r="F35" s="3" t="s">
        <v>48</v>
      </c>
    </row>
    <row r="36" spans="2:6" x14ac:dyDescent="0.2">
      <c r="B36" s="8"/>
      <c r="C36" s="13"/>
    </row>
    <row r="37" spans="2:6" x14ac:dyDescent="0.2">
      <c r="B37" s="8"/>
      <c r="C37" s="34" t="s">
        <v>3</v>
      </c>
      <c r="D37" s="34"/>
      <c r="E37" s="34"/>
    </row>
    <row r="38" spans="2:6" x14ac:dyDescent="0.2">
      <c r="B38" s="31" t="s">
        <v>33</v>
      </c>
      <c r="C38" s="14" t="s">
        <v>27</v>
      </c>
      <c r="D38" s="27" t="s">
        <v>2</v>
      </c>
      <c r="E38" s="15" t="s">
        <v>31</v>
      </c>
    </row>
    <row r="39" spans="2:6" x14ac:dyDescent="0.2">
      <c r="B39" s="32"/>
      <c r="C39" s="16"/>
      <c r="D39" s="28" t="s">
        <v>1</v>
      </c>
      <c r="E39" s="17" t="s">
        <v>32</v>
      </c>
    </row>
    <row r="40" spans="2:6" x14ac:dyDescent="0.2">
      <c r="B40" s="33"/>
      <c r="C40" s="19"/>
      <c r="D40" s="20" t="s">
        <v>32</v>
      </c>
      <c r="E40" s="29" t="s">
        <v>0</v>
      </c>
    </row>
    <row r="41" spans="2:6" x14ac:dyDescent="0.2">
      <c r="B41" s="18">
        <v>3</v>
      </c>
      <c r="C41" s="21">
        <f>($B41*$C$16)/(60/$C$31)</f>
        <v>3.2837094309634143</v>
      </c>
      <c r="D41" s="30">
        <f>(B41*$C$16*$C$33*$C$11)*$C$7</f>
        <v>4320</v>
      </c>
      <c r="E41" s="35">
        <f>$C$34*$C$14/5280</f>
        <v>5.1909143923412078</v>
      </c>
    </row>
    <row r="42" spans="2:6" x14ac:dyDescent="0.2">
      <c r="B42" s="18">
        <v>4</v>
      </c>
      <c r="C42" s="21">
        <f>($B42*$C$16)/(60/$C$31)</f>
        <v>4.3782792412845524</v>
      </c>
      <c r="D42" s="30">
        <f>(B42*$C$16*$C$33*$C$11)*$C$7</f>
        <v>5760</v>
      </c>
      <c r="E42" s="36"/>
    </row>
    <row r="43" spans="2:6" x14ac:dyDescent="0.2">
      <c r="B43" s="18">
        <v>5</v>
      </c>
      <c r="C43" s="21">
        <f>($B43*$C$16)/(60/$C$31)</f>
        <v>5.4728490516056905</v>
      </c>
      <c r="D43" s="30">
        <f>(B43*$C$16*$C$33*$C$11)*$C$7</f>
        <v>7200</v>
      </c>
      <c r="E43" s="36"/>
    </row>
    <row r="44" spans="2:6" x14ac:dyDescent="0.2">
      <c r="B44" s="18">
        <v>6</v>
      </c>
      <c r="C44" s="21">
        <f>($B44*$C$16)/(60/$C$31)</f>
        <v>6.5674188619268286</v>
      </c>
      <c r="D44" s="30">
        <f>(B44*$C$16*$C$33*$C$11)*$C$7</f>
        <v>8640</v>
      </c>
      <c r="E44" s="36"/>
    </row>
    <row r="45" spans="2:6" x14ac:dyDescent="0.2">
      <c r="B45" s="18">
        <v>8</v>
      </c>
      <c r="C45" s="21">
        <f>($B45*$C$16)/(60/$C$31)</f>
        <v>8.7565584825691047</v>
      </c>
      <c r="D45" s="30">
        <f>(B45*$C$16*$C$33*$C$11)*$C$7</f>
        <v>11520</v>
      </c>
      <c r="E45" s="36"/>
    </row>
    <row r="46" spans="2:6" ht="13.5" thickBot="1" x14ac:dyDescent="0.25">
      <c r="B46" s="15">
        <v>10</v>
      </c>
      <c r="C46" s="22">
        <f>($B46*$C$16)/(60/$C$31)</f>
        <v>10.945698103211381</v>
      </c>
      <c r="D46" s="30">
        <f>(B46*$C$16*$C$33*$C$11)*$C$7</f>
        <v>14400</v>
      </c>
      <c r="E46" s="36"/>
    </row>
    <row r="47" spans="2:6" x14ac:dyDescent="0.2">
      <c r="B47" s="23">
        <v>12</v>
      </c>
      <c r="C47" s="24">
        <f>($B47*$C$16)/(60/$C$31)</f>
        <v>13.134837723853657</v>
      </c>
      <c r="D47" s="30">
        <f>(B47*$C$16*$C$33*$C$11)*$C$7</f>
        <v>17280</v>
      </c>
      <c r="E47" s="36"/>
    </row>
    <row r="48" spans="2:6" x14ac:dyDescent="0.2">
      <c r="B48" s="18">
        <v>14</v>
      </c>
      <c r="C48" s="21">
        <f>($B48*$C$16)/(60/$C$31)</f>
        <v>15.323977344495933</v>
      </c>
      <c r="D48" s="30">
        <f>(B48*$C$16*$C$33*$C$11)*$C$7</f>
        <v>20160</v>
      </c>
      <c r="E48" s="37"/>
    </row>
  </sheetData>
  <sheetProtection algorithmName="SHA-512" hashValue="8yZ8jHHYULvzt9CKbP7SIraRDKAHkam5CQyaJfClUhnsMO7Rv3Fd7kLHa8kCRDC98CoKnJRGzBPYc9xknN1grQ==" saltValue="JoeHlWUjVgfcrEGeHyLazA==" spinCount="100000" sheet="1" objects="1" scenarios="1" selectLockedCells="1"/>
  <mergeCells count="3">
    <mergeCell ref="C38:C40"/>
    <mergeCell ref="B38:B40"/>
    <mergeCell ref="E41:E48"/>
  </mergeCells>
  <conditionalFormatting sqref="C41:C48">
    <cfRule type="cellIs" dxfId="0" priority="1" operator="greaterThan">
      <formula>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Burro - Table Grape Op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charlesandersen</dc:creator>
  <cp:lastModifiedBy>charlesandersen</cp:lastModifiedBy>
  <dcterms:created xsi:type="dcterms:W3CDTF">2019-11-12T18:39:03Z</dcterms:created>
  <dcterms:modified xsi:type="dcterms:W3CDTF">2019-11-12T22:46:05Z</dcterms:modified>
</cp:coreProperties>
</file>